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-45" yWindow="75" windowWidth="1384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<sst xmlns="http://schemas.openxmlformats.org/spreadsheetml/2006/main" count="153" uniqueCount="89">
  <si>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</si>
  <si>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</si>
  <si>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</si>
  <si>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</si>
  <si>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</si>
  <si>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</si>
  <si>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</si>
  <si>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</si>
  <si>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</si>
  <si>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</si>
  <si>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</si>
  <si>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</si>
  <si>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</si>
  <si>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</si>
  <si>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</si>
  <si>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</si>
  <si>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</si>
  <si>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</si>
  <si>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</si>
  <si>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</si>
  <si>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</si>
  <si>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</si>
  <si>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</si>
  <si>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</si>
  <si>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</si>
  <si>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</si>
  <si>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</si>
  <si>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</si>
  <si>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</si>
  <si>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</si>
  <si>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</si>
  <si>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</si>
  <si>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</si>
  <si>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</si>
  <si>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</si>
  <si>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</si>
  <si>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</si>
  <si>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</si>
  <si>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</si>
  <si>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</si>
  <si>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</si>
  <si>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</si>
  <si>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</si>
  <si>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</si>
  <si>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</si>
  <si>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</si>
  <si>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</si>
  <si>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</si>
  <si>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</si>
  <si>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</si>
  <si>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</si>
  <si>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</si>
  <si>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</si>
  <si>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</si>
  <si>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</si>
  <si>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</si>
  <si>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</si>
  <si>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</si>
  <si>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</si>
  <si>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</si>
  <si>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</si>
  <si>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</si>
  <si>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</si>
  <si>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</si>
  <si>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</si>
  <si>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</si>
  <si>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</si>
  <si>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</si>
  <si>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</si>
  <si>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</si>
  <si>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</si>
  <si>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</si>
  <si>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</si>
  <si>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</si>
  <si>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</si>
  <si>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</si>
  <si>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</si>
  <si>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</si>
  <si>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</si>
  <si>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</si>
  <si>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</si>
  <si>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</si>
  <si>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</si>
  <si>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Калиновская - ПС Правобережная (Л-45)</t>
  </si>
  <si>
    <t>Идентификатор инвестиционного проекта:  K_Che343</t>
  </si>
  <si>
    <t>Протяженность, км: менее 20</t>
  </si>
  <si>
    <t>П3-09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</si>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</sst>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0" fontId="44" fillId="0" borderId="16" xfId="0" applyFont="1" applyFill="1" applyBorder="1" applyAlignment="1">
      <alignment horizontal="center" vertical="center" wrapText="1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7">
          <cell r="BU407">
            <v>3.7801446154257712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50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51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83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7" customFormat="1" x14ac:dyDescent="0.25">
      <c r="A15" s="72" t="s">
        <v>59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7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7" customFormat="1" x14ac:dyDescent="0.25">
      <c r="A17" s="69"/>
      <c r="B17" s="69"/>
      <c r="C17" s="69" t="s">
        <v>58</v>
      </c>
      <c r="D17" s="69"/>
      <c r="E17" s="69"/>
      <c r="F17" s="69"/>
      <c r="G17" s="69"/>
      <c r="H17" s="69"/>
      <c r="I17" s="69"/>
      <c r="J17" s="69"/>
      <c r="K17" s="69" t="s">
        <v>60</v>
      </c>
      <c r="L17" s="69" t="s">
        <v>58</v>
      </c>
      <c r="M17" s="69"/>
      <c r="N17" s="69"/>
      <c r="O17" s="69"/>
      <c r="P17" s="69"/>
      <c r="Q17" s="69"/>
    </row>
    <row r="18" spans="1:19" s="57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61</v>
      </c>
      <c r="L18" s="69"/>
      <c r="M18" s="69"/>
      <c r="N18" s="69"/>
      <c r="O18" s="69" t="s">
        <v>20</v>
      </c>
      <c r="P18" s="69"/>
      <c r="Q18" s="69"/>
    </row>
    <row r="19" spans="1:19" s="57" customFormat="1" ht="105" x14ac:dyDescent="0.25">
      <c r="A19" s="69"/>
      <c r="B19" s="69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69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58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11.26</v>
      </c>
      <c r="F21" s="61" t="s">
        <v>67</v>
      </c>
      <c r="G21" s="61" t="s">
        <v>68</v>
      </c>
      <c r="H21" s="64">
        <v>2158</v>
      </c>
      <c r="I21" s="64">
        <v>59289.760000000002</v>
      </c>
      <c r="J21" s="62" t="s">
        <v>65</v>
      </c>
      <c r="K21" s="61">
        <v>35</v>
      </c>
      <c r="L21" s="63" t="s">
        <v>66</v>
      </c>
      <c r="M21" s="61">
        <v>11.26</v>
      </c>
      <c r="N21" s="61" t="s">
        <v>67</v>
      </c>
      <c r="O21" s="64" t="s">
        <v>68</v>
      </c>
      <c r="P21" s="65">
        <v>2158</v>
      </c>
      <c r="Q21" s="66">
        <v>59289.760000000002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11.26</v>
      </c>
      <c r="F22" s="61" t="s">
        <v>67</v>
      </c>
      <c r="G22" s="61" t="s">
        <v>70</v>
      </c>
      <c r="H22" s="64">
        <v>1335</v>
      </c>
      <c r="I22" s="64">
        <v>15633.38</v>
      </c>
      <c r="J22" s="62" t="s">
        <v>69</v>
      </c>
      <c r="K22" s="61">
        <v>35</v>
      </c>
      <c r="L22" s="63" t="s">
        <v>66</v>
      </c>
      <c r="M22" s="61">
        <v>11.26</v>
      </c>
      <c r="N22" s="61" t="s">
        <v>67</v>
      </c>
      <c r="O22" s="64" t="s">
        <v>70</v>
      </c>
      <c r="P22" s="65">
        <v>1335</v>
      </c>
      <c r="Q22" s="66">
        <v>15633.38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11.26</v>
      </c>
      <c r="F23" s="61" t="s">
        <v>67</v>
      </c>
      <c r="G23" s="61" t="s">
        <v>73</v>
      </c>
      <c r="H23" s="64">
        <v>431</v>
      </c>
      <c r="I23" s="64">
        <v>5047.18</v>
      </c>
      <c r="J23" s="62" t="s">
        <v>71</v>
      </c>
      <c r="K23" s="61">
        <v>35</v>
      </c>
      <c r="L23" s="63" t="s">
        <v>72</v>
      </c>
      <c r="M23" s="61">
        <v>11.26</v>
      </c>
      <c r="N23" s="61" t="s">
        <v>67</v>
      </c>
      <c r="O23" s="64" t="s">
        <v>73</v>
      </c>
      <c r="P23" s="65">
        <v>431</v>
      </c>
      <c r="Q23" s="66">
        <v>5047.18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11.26</v>
      </c>
      <c r="F24" s="61" t="s">
        <v>67</v>
      </c>
      <c r="G24" s="61" t="s">
        <v>76</v>
      </c>
      <c r="H24" s="64">
        <v>669</v>
      </c>
      <c r="I24" s="64">
        <v>7834.26</v>
      </c>
      <c r="J24" s="62" t="s">
        <v>74</v>
      </c>
      <c r="K24" s="61" t="s">
        <v>19</v>
      </c>
      <c r="L24" s="63" t="s">
        <v>75</v>
      </c>
      <c r="M24" s="61">
        <v>11.26</v>
      </c>
      <c r="N24" s="61" t="s">
        <v>67</v>
      </c>
      <c r="O24" s="64" t="s">
        <v>76</v>
      </c>
      <c r="P24" s="65">
        <v>669</v>
      </c>
      <c r="Q24" s="66">
        <v>7834.26</v>
      </c>
      <c r="R24" s="57">
        <v>1.04</v>
      </c>
      <c r="S24" s="57" t="s">
        <v>77</v>
      </c>
    </row>
    <row r="25" spans="1:19" s="57" customFormat="1" ht="75" x14ac:dyDescent="0.25">
      <c r="A25" s="61">
        <v>5</v>
      </c>
      <c r="B25" s="61" t="s">
        <v>78</v>
      </c>
      <c r="C25" s="62">
        <v>35</v>
      </c>
      <c r="D25" s="61" t="s">
        <v>85</v>
      </c>
      <c r="E25" s="63">
        <v>1</v>
      </c>
      <c r="F25" s="61" t="s">
        <v>79</v>
      </c>
      <c r="G25" s="61" t="s">
        <v>86</v>
      </c>
      <c r="H25" s="64">
        <v>7370.74</v>
      </c>
      <c r="I25" s="64">
        <v>7370.74</v>
      </c>
      <c r="J25" s="62" t="s">
        <v>78</v>
      </c>
      <c r="K25" s="61">
        <v>35</v>
      </c>
      <c r="L25" s="63" t="s">
        <v>85</v>
      </c>
      <c r="M25" s="61">
        <v>1</v>
      </c>
      <c r="N25" s="61" t="s">
        <v>79</v>
      </c>
      <c r="O25" s="64" t="s">
        <v>86</v>
      </c>
      <c r="P25" s="65">
        <v>7370.74</v>
      </c>
      <c r="Q25" s="66">
        <v>7370.74</v>
      </c>
      <c r="R25" s="57">
        <v>1</v>
      </c>
      <c r="S25" s="57" t="s">
        <v>85</v>
      </c>
    </row>
    <row r="26" spans="1:19" s="57" customFormat="1" ht="75" x14ac:dyDescent="0.25">
      <c r="A26" s="61" t="s">
        <v>80</v>
      </c>
      <c r="B26" s="61" t="s">
        <v>81</v>
      </c>
      <c r="C26" s="62" t="s">
        <v>82</v>
      </c>
      <c r="D26" s="61" t="s">
        <v>82</v>
      </c>
      <c r="E26" s="63" t="s">
        <v>82</v>
      </c>
      <c r="F26" s="61" t="s">
        <v>82</v>
      </c>
      <c r="G26" s="61" t="s">
        <v>82</v>
      </c>
      <c r="H26" s="64" t="s">
        <v>82</v>
      </c>
      <c r="I26" s="64">
        <v>7370.74</v>
      </c>
      <c r="J26" s="62" t="s">
        <v>81</v>
      </c>
      <c r="K26" s="61" t="s">
        <v>82</v>
      </c>
      <c r="L26" s="63" t="s">
        <v>82</v>
      </c>
      <c r="M26" s="61" t="s">
        <v>82</v>
      </c>
      <c r="N26" s="61" t="s">
        <v>82</v>
      </c>
      <c r="O26" s="64" t="s">
        <v>82</v>
      </c>
      <c r="P26" s="65" t="s">
        <v>82</v>
      </c>
      <c r="Q26" s="66">
        <f>Q25</f>
        <v>7370.74</v>
      </c>
      <c r="R26" s="57" t="s">
        <v>82</v>
      </c>
      <c r="S26" s="57" t="s">
        <v>82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0" zoomScaleNormal="6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50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51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Калиновская - ПС Правобережная (Л-45)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K_Che343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49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7370.74</v>
      </c>
      <c r="D19" s="20">
        <f>т4!Q25</f>
        <v>7370.74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1474.1480000000001</v>
      </c>
      <c r="D20" s="21">
        <f>D19*20%</f>
        <v>1474.1480000000001</v>
      </c>
      <c r="E20" s="25"/>
      <c r="F20" s="85" t="s">
        <v>25</v>
      </c>
      <c r="G20" s="86"/>
      <c r="H20" s="86"/>
      <c r="I20" s="86"/>
      <c r="J20" s="86"/>
      <c r="K20" s="86"/>
      <c r="L20" s="87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8844.887999999999</v>
      </c>
      <c r="D21" s="21">
        <f>D19+D20</f>
        <v>8844.887999999999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10443.167124142896</v>
      </c>
      <c r="D22" s="21">
        <f>D23+D24*((D26/D25*(F22+100)/200+D27/D25*(G22+100)/200*F22/100+D28/D25*(H22+100)/200*G22/100*F22/100+D29/D25*(I22+100)/200*H22/100*G22/100*F22/100+D30/D25*(J22+100)/200*I22/100*H22/100*G22/100*F22/100))</f>
        <v>10833.0848128297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8844.887999999999</v>
      </c>
      <c r="D24" s="20">
        <f>D21-D23</f>
        <v>8844.887999999999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3787.7169590677904</v>
      </c>
      <c r="D25" s="20">
        <f>SUM(D26:D30)</f>
        <v>3780.144615425771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1136.315087720337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2651.4018713474534</v>
      </c>
      <c r="D29" s="20">
        <f>'[1]Формат ИПР'!$BU$407*1000</f>
        <v>3780.144615425771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2"/>
      <c r="D31" s="82"/>
      <c r="E31" s="83"/>
      <c r="F31" s="83"/>
      <c r="G31" s="83"/>
    </row>
    <row r="32" spans="1:16" ht="18" x14ac:dyDescent="0.25">
      <c r="A32" s="84" t="s">
        <v>42</v>
      </c>
      <c r="B32" s="84"/>
      <c r="C32" s="84"/>
      <c r="D32" s="84"/>
      <c r="E32" s="84"/>
      <c r="F32" s="84"/>
      <c r="G32" s="84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2021-12-03T12:08:17Z</dcterms:modified>
</cp:coreProperties>
</file>